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會計組\其他\"/>
    </mc:Choice>
  </mc:AlternateContent>
  <bookViews>
    <workbookView xWindow="0" yWindow="0" windowWidth="20736" windowHeight="9996"/>
  </bookViews>
  <sheets>
    <sheet name="工作表1" sheetId="1" r:id="rId1"/>
  </sheets>
  <definedNames>
    <definedName name="_xlnm.Print_Area" localSheetId="0">工作表1!$A$20:$F$36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D13" i="1"/>
  <c r="E30" i="1"/>
  <c r="B17" i="1"/>
  <c r="D22" i="1"/>
  <c r="E21" i="1"/>
  <c r="D12" i="1"/>
  <c r="D11" i="1"/>
  <c r="E10" i="1"/>
  <c r="E32" i="1" l="1"/>
  <c r="E33" i="1"/>
  <c r="D26" i="1"/>
  <c r="D27" i="1"/>
  <c r="D28" i="1"/>
  <c r="D29" i="1"/>
  <c r="D24" i="1"/>
  <c r="D23" i="1"/>
  <c r="D20" i="1"/>
  <c r="E14" i="1"/>
  <c r="C31" i="1" l="1"/>
  <c r="C25" i="1"/>
  <c r="C17" i="1"/>
  <c r="C14" i="1"/>
  <c r="D17" i="1" l="1"/>
  <c r="C16" i="1"/>
  <c r="C34" i="1" s="1"/>
  <c r="C8" i="1"/>
  <c r="C9" i="1"/>
  <c r="B14" i="1"/>
  <c r="B9" i="1" s="1"/>
  <c r="B25" i="1"/>
  <c r="B31" i="1"/>
  <c r="E31" i="1" s="1"/>
  <c r="C15" i="1" l="1"/>
  <c r="D25" i="1"/>
  <c r="E34" i="1" s="1"/>
  <c r="B16" i="1"/>
  <c r="B34" i="1" s="1"/>
  <c r="C35" i="1"/>
  <c r="B8" i="1"/>
  <c r="E8" i="1" s="1"/>
  <c r="E9" i="1" s="1"/>
  <c r="B35" i="1" l="1"/>
  <c r="B15" i="1"/>
  <c r="E15" i="1" s="1"/>
  <c r="E16" i="1" s="1"/>
</calcChain>
</file>

<file path=xl/sharedStrings.xml><?xml version="1.0" encoding="utf-8"?>
<sst xmlns="http://schemas.openxmlformats.org/spreadsheetml/2006/main" count="41" uniqueCount="41">
  <si>
    <t>單位：新臺幣元</t>
  </si>
  <si>
    <t>科目名稱</t>
  </si>
  <si>
    <t>預算數</t>
  </si>
  <si>
    <t>上年度預算數</t>
  </si>
  <si>
    <t>本年度與上年度預算比較數</t>
  </si>
  <si>
    <t>說明</t>
  </si>
  <si>
    <t>（編列基礎）</t>
  </si>
  <si>
    <t>增加</t>
  </si>
  <si>
    <t>減少</t>
  </si>
  <si>
    <t>1.業務收入</t>
  </si>
  <si>
    <t>1.業務支出</t>
  </si>
  <si>
    <t>本年度結餘（短絀）</t>
  </si>
  <si>
    <t>補助款收入</t>
    <phoneticPr fontId="11" type="noConversion"/>
  </si>
  <si>
    <t>捐款收入</t>
    <phoneticPr fontId="11" type="noConversion"/>
  </si>
  <si>
    <t>會費收入</t>
    <phoneticPr fontId="11" type="noConversion"/>
  </si>
  <si>
    <t>其他收入</t>
    <phoneticPr fontId="11" type="noConversion"/>
  </si>
  <si>
    <t>薪資支出</t>
    <phoneticPr fontId="11" type="noConversion"/>
  </si>
  <si>
    <t>薪資(外國)</t>
    <phoneticPr fontId="11" type="noConversion"/>
  </si>
  <si>
    <t xml:space="preserve">  薪資(本   國)</t>
    <phoneticPr fontId="11" type="noConversion"/>
  </si>
  <si>
    <t xml:space="preserve">  租金支出</t>
    <phoneticPr fontId="11" type="noConversion"/>
  </si>
  <si>
    <t xml:space="preserve"> 郵電費</t>
    <phoneticPr fontId="11" type="noConversion"/>
  </si>
  <si>
    <t xml:space="preserve"> 水電費</t>
    <phoneticPr fontId="11" type="noConversion"/>
  </si>
  <si>
    <t xml:space="preserve">   保險費</t>
    <phoneticPr fontId="11" type="noConversion"/>
  </si>
  <si>
    <t xml:space="preserve">    伙食費</t>
    <phoneticPr fontId="11" type="noConversion"/>
  </si>
  <si>
    <t>雜費</t>
    <phoneticPr fontId="11" type="noConversion"/>
  </si>
  <si>
    <t>勞務費</t>
    <phoneticPr fontId="11" type="noConversion"/>
  </si>
  <si>
    <t>加班費</t>
    <phoneticPr fontId="11" type="noConversion"/>
  </si>
  <si>
    <t>退休金</t>
    <phoneticPr fontId="11" type="noConversion"/>
  </si>
  <si>
    <t>活動費用</t>
    <phoneticPr fontId="11" type="noConversion"/>
  </si>
  <si>
    <t>競賽獎金</t>
    <phoneticPr fontId="11" type="noConversion"/>
  </si>
  <si>
    <t xml:space="preserve">       競賽獎金(國內)</t>
    <phoneticPr fontId="11" type="noConversion"/>
  </si>
  <si>
    <t xml:space="preserve">      競賽獎金(國外)</t>
    <phoneticPr fontId="11" type="noConversion"/>
  </si>
  <si>
    <t>(2)其他費用</t>
    <phoneticPr fontId="11" type="noConversion"/>
  </si>
  <si>
    <t>一、收入</t>
    <phoneticPr fontId="11" type="noConversion"/>
  </si>
  <si>
    <r>
      <t xml:space="preserve">    </t>
    </r>
    <r>
      <rPr>
        <b/>
        <sz val="14"/>
        <color theme="1"/>
        <rFont val="標楷體"/>
        <family val="4"/>
        <charset val="136"/>
      </rPr>
      <t>收入合計</t>
    </r>
    <phoneticPr fontId="11" type="noConversion"/>
  </si>
  <si>
    <t>二、支出</t>
    <phoneticPr fontId="11" type="noConversion"/>
  </si>
  <si>
    <r>
      <t xml:space="preserve">    2.</t>
    </r>
    <r>
      <rPr>
        <b/>
        <sz val="14"/>
        <color theme="1"/>
        <rFont val="標楷體"/>
        <family val="4"/>
        <charset val="136"/>
      </rPr>
      <t>支出合計</t>
    </r>
    <phoneticPr fontId="11" type="noConversion"/>
  </si>
  <si>
    <t>中華民國田徑協會 105年度經費收支預算表</t>
    <phoneticPr fontId="11" type="noConversion"/>
  </si>
  <si>
    <t>中華民國  105   年  1  月  1  日至  12  月 31   日</t>
    <phoneticPr fontId="11" type="noConversion"/>
  </si>
  <si>
    <r>
      <t>編列下年度經費預算時，</t>
    </r>
    <r>
      <rPr>
        <sz val="8"/>
        <color rgb="FF0000FF"/>
        <rFont val="標楷體"/>
        <family val="4"/>
        <charset val="136"/>
      </rPr>
      <t>本科目</t>
    </r>
    <r>
      <rPr>
        <u/>
        <sz val="8"/>
        <color rgb="FF0000FF"/>
        <rFont val="標楷體"/>
        <family val="4"/>
        <charset val="136"/>
      </rPr>
      <t>編列基礎</t>
    </r>
    <r>
      <rPr>
        <u/>
        <sz val="8"/>
        <color rgb="FFFF0000"/>
        <rFont val="標楷體"/>
        <family val="4"/>
        <charset val="136"/>
      </rPr>
      <t>為</t>
    </r>
    <r>
      <rPr>
        <sz val="8"/>
        <color rgb="FFFF0000"/>
        <rFont val="標楷體"/>
        <family val="4"/>
        <charset val="136"/>
      </rPr>
      <t>本年度預估數+上年度實際數。</t>
    </r>
  </si>
  <si>
    <t xml:space="preserve">         製表                               秘書長                             理事長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</si>
</sst>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 "/>
  </numFmts>
  <fonts count="1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8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4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8"/>
      <color rgb="FF0000FF"/>
      <name val="標楷體"/>
      <family val="4"/>
      <charset val="136"/>
    </font>
    <font>
      <u/>
      <sz val="8"/>
      <color rgb="FF0000FF"/>
      <name val="標楷體"/>
      <family val="4"/>
      <charset val="136"/>
    </font>
    <font>
      <u/>
      <sz val="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3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3"/>
    </xf>
    <xf numFmtId="0" fontId="9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2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5"/>
    </xf>
    <xf numFmtId="176" fontId="1" fillId="0" borderId="5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vertical="center" wrapText="1"/>
    </xf>
    <xf numFmtId="177" fontId="0" fillId="0" borderId="0" xfId="0" applyNumberFormat="1">
      <alignment vertical="center"/>
    </xf>
    <xf numFmtId="3" fontId="1" fillId="0" borderId="5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0" zoomScaleNormal="100" zoomScaleSheetLayoutView="80" workbookViewId="0">
      <selection activeCell="M28" sqref="M28"/>
    </sheetView>
  </sheetViews>
  <sheetFormatPr defaultRowHeight="45" customHeight="1" x14ac:dyDescent="0.3"/>
  <cols>
    <col min="1" max="1" width="20.77734375" customWidth="1"/>
    <col min="2" max="2" width="19.33203125" style="20" customWidth="1"/>
    <col min="3" max="3" width="19" customWidth="1"/>
    <col min="4" max="4" width="14.6640625" customWidth="1"/>
    <col min="5" max="5" width="15.44140625" bestFit="1" customWidth="1"/>
    <col min="6" max="6" width="19.33203125" customWidth="1"/>
  </cols>
  <sheetData>
    <row r="1" spans="1:6" ht="45" customHeight="1" x14ac:dyDescent="0.3">
      <c r="A1" s="27" t="s">
        <v>37</v>
      </c>
      <c r="B1" s="28"/>
      <c r="C1" s="28"/>
      <c r="D1" s="28"/>
      <c r="E1" s="28"/>
      <c r="F1" s="28"/>
    </row>
    <row r="2" spans="1:6" ht="45" customHeight="1" x14ac:dyDescent="0.3">
      <c r="A2" s="29" t="s">
        <v>38</v>
      </c>
      <c r="B2" s="28"/>
      <c r="C2" s="28"/>
      <c r="D2" s="28"/>
      <c r="E2" s="28"/>
      <c r="F2" s="28"/>
    </row>
    <row r="3" spans="1:6" ht="45" customHeight="1" thickBot="1" x14ac:dyDescent="0.35">
      <c r="A3" s="1" t="s">
        <v>0</v>
      </c>
    </row>
    <row r="4" spans="1:6" ht="45" customHeight="1" x14ac:dyDescent="0.3">
      <c r="A4" s="30" t="s">
        <v>1</v>
      </c>
      <c r="B4" s="33" t="s">
        <v>2</v>
      </c>
      <c r="C4" s="36" t="s">
        <v>3</v>
      </c>
      <c r="D4" s="39" t="s">
        <v>4</v>
      </c>
      <c r="E4" s="40"/>
      <c r="F4" s="2" t="s">
        <v>5</v>
      </c>
    </row>
    <row r="5" spans="1:6" ht="45" customHeight="1" thickBot="1" x14ac:dyDescent="0.35">
      <c r="A5" s="31"/>
      <c r="B5" s="34"/>
      <c r="C5" s="37"/>
      <c r="D5" s="41"/>
      <c r="E5" s="42"/>
      <c r="F5" s="3" t="s">
        <v>6</v>
      </c>
    </row>
    <row r="6" spans="1:6" ht="45" customHeight="1" thickBot="1" x14ac:dyDescent="0.35">
      <c r="A6" s="32"/>
      <c r="B6" s="35"/>
      <c r="C6" s="38"/>
      <c r="D6" s="3" t="s">
        <v>7</v>
      </c>
      <c r="E6" s="3" t="s">
        <v>8</v>
      </c>
      <c r="F6" s="43" t="s">
        <v>39</v>
      </c>
    </row>
    <row r="7" spans="1:6" ht="45" customHeight="1" thickBot="1" x14ac:dyDescent="0.35">
      <c r="A7" s="23"/>
      <c r="B7" s="25"/>
      <c r="C7" s="24"/>
      <c r="D7" s="24"/>
      <c r="E7" s="24"/>
      <c r="F7" s="44"/>
    </row>
    <row r="8" spans="1:6" ht="45" customHeight="1" thickBot="1" x14ac:dyDescent="0.35">
      <c r="A8" s="4" t="s">
        <v>33</v>
      </c>
      <c r="B8" s="21">
        <f>B14</f>
        <v>67087676</v>
      </c>
      <c r="C8" s="18">
        <f>C14</f>
        <v>76474383</v>
      </c>
      <c r="D8" s="5"/>
      <c r="E8" s="26">
        <f>C8-B8</f>
        <v>9386707</v>
      </c>
      <c r="F8" s="5"/>
    </row>
    <row r="9" spans="1:6" ht="45" customHeight="1" thickBot="1" x14ac:dyDescent="0.35">
      <c r="A9" s="6" t="s">
        <v>9</v>
      </c>
      <c r="B9" s="21">
        <f>B14</f>
        <v>67087676</v>
      </c>
      <c r="C9" s="18">
        <f>C14</f>
        <v>76474383</v>
      </c>
      <c r="D9" s="5"/>
      <c r="E9" s="26">
        <f>E8</f>
        <v>9386707</v>
      </c>
      <c r="F9" s="5"/>
    </row>
    <row r="10" spans="1:6" ht="45" customHeight="1" thickBot="1" x14ac:dyDescent="0.35">
      <c r="A10" s="7" t="s">
        <v>12</v>
      </c>
      <c r="B10" s="21">
        <v>53967676</v>
      </c>
      <c r="C10" s="18">
        <v>62858373</v>
      </c>
      <c r="D10" s="26"/>
      <c r="E10" s="26">
        <f>C10-B10</f>
        <v>8890697</v>
      </c>
      <c r="F10" s="5"/>
    </row>
    <row r="11" spans="1:6" ht="45" customHeight="1" thickBot="1" x14ac:dyDescent="0.35">
      <c r="A11" s="7" t="s">
        <v>13</v>
      </c>
      <c r="B11" s="21">
        <v>8000000</v>
      </c>
      <c r="C11" s="18">
        <v>8694000</v>
      </c>
      <c r="D11" s="26">
        <f>B11-C11</f>
        <v>-694000</v>
      </c>
      <c r="E11" s="26"/>
      <c r="F11" s="5"/>
    </row>
    <row r="12" spans="1:6" ht="45" customHeight="1" thickBot="1" x14ac:dyDescent="0.35">
      <c r="A12" s="7" t="s">
        <v>14</v>
      </c>
      <c r="B12" s="21">
        <v>120000</v>
      </c>
      <c r="C12" s="18">
        <v>115500</v>
      </c>
      <c r="D12" s="26">
        <f>B12-C12</f>
        <v>4500</v>
      </c>
      <c r="E12" s="5"/>
      <c r="F12" s="5"/>
    </row>
    <row r="13" spans="1:6" ht="45" customHeight="1" thickBot="1" x14ac:dyDescent="0.35">
      <c r="A13" s="7" t="s">
        <v>15</v>
      </c>
      <c r="B13" s="21">
        <v>5000000</v>
      </c>
      <c r="C13" s="18">
        <v>4806510</v>
      </c>
      <c r="D13" s="26">
        <f>B13-C13</f>
        <v>193490</v>
      </c>
      <c r="E13" s="26"/>
      <c r="F13" s="5"/>
    </row>
    <row r="14" spans="1:6" ht="45" customHeight="1" thickBot="1" x14ac:dyDescent="0.35">
      <c r="A14" s="8" t="s">
        <v>34</v>
      </c>
      <c r="B14" s="21">
        <f>B10+B11+B12+B13</f>
        <v>67087676</v>
      </c>
      <c r="C14" s="18">
        <f>C10+C11+C12+C13</f>
        <v>76474383</v>
      </c>
      <c r="D14" s="5"/>
      <c r="E14" s="26">
        <f>E10-D11-D12+E13</f>
        <v>9580197</v>
      </c>
      <c r="F14" s="5"/>
    </row>
    <row r="15" spans="1:6" ht="45" customHeight="1" thickBot="1" x14ac:dyDescent="0.35">
      <c r="A15" s="4" t="s">
        <v>35</v>
      </c>
      <c r="B15" s="21">
        <f>B16</f>
        <v>67087676</v>
      </c>
      <c r="C15" s="18">
        <f>C16</f>
        <v>80830720</v>
      </c>
      <c r="D15" s="5"/>
      <c r="E15" s="26">
        <f>C15-B15</f>
        <v>13743044</v>
      </c>
      <c r="F15" s="5"/>
    </row>
    <row r="16" spans="1:6" ht="45" customHeight="1" thickBot="1" x14ac:dyDescent="0.35">
      <c r="A16" s="6" t="s">
        <v>10</v>
      </c>
      <c r="B16" s="21">
        <f>B17+B25+B30+B31+B21+B20+B22+B23+B24</f>
        <v>67087676</v>
      </c>
      <c r="C16" s="18">
        <f>C17+C25+C30+C31+C20+C21+C22+C23+C24</f>
        <v>80830720</v>
      </c>
      <c r="D16" s="5"/>
      <c r="E16" s="26">
        <f>E15</f>
        <v>13743044</v>
      </c>
      <c r="F16" s="5"/>
    </row>
    <row r="17" spans="1:6" ht="45" customHeight="1" thickBot="1" x14ac:dyDescent="0.35">
      <c r="A17" s="7" t="s">
        <v>16</v>
      </c>
      <c r="B17" s="18">
        <f>B18+B19</f>
        <v>8220000</v>
      </c>
      <c r="C17" s="18">
        <f>C18+C19</f>
        <v>10084744</v>
      </c>
      <c r="D17" s="26">
        <f>B17-C17</f>
        <v>-1864744</v>
      </c>
      <c r="E17" s="26"/>
      <c r="F17" s="5"/>
    </row>
    <row r="18" spans="1:6" ht="45" customHeight="1" thickBot="1" x14ac:dyDescent="0.35">
      <c r="A18" s="15" t="s">
        <v>18</v>
      </c>
      <c r="B18" s="21">
        <v>5220000</v>
      </c>
      <c r="C18" s="18">
        <v>6767022</v>
      </c>
      <c r="D18" s="26"/>
      <c r="E18" s="26">
        <f>C18-B18</f>
        <v>1547022</v>
      </c>
      <c r="F18" s="5"/>
    </row>
    <row r="19" spans="1:6" ht="45" customHeight="1" thickBot="1" x14ac:dyDescent="0.35">
      <c r="A19" s="17" t="s">
        <v>17</v>
      </c>
      <c r="B19" s="21">
        <v>3000000</v>
      </c>
      <c r="C19" s="18">
        <v>3317722</v>
      </c>
      <c r="D19" s="26"/>
      <c r="E19" s="26">
        <f>C19-B19</f>
        <v>317722</v>
      </c>
      <c r="F19" s="5"/>
    </row>
    <row r="20" spans="1:6" ht="45" customHeight="1" thickBot="1" x14ac:dyDescent="0.35">
      <c r="A20" s="6" t="s">
        <v>19</v>
      </c>
      <c r="B20" s="21">
        <v>315406</v>
      </c>
      <c r="C20" s="18">
        <v>254678</v>
      </c>
      <c r="D20" s="26">
        <f t="shared" ref="D20:D25" si="0">B20-C20</f>
        <v>60728</v>
      </c>
      <c r="E20" s="5"/>
      <c r="F20" s="5"/>
    </row>
    <row r="21" spans="1:6" ht="45" customHeight="1" thickBot="1" x14ac:dyDescent="0.35">
      <c r="A21" s="9" t="s">
        <v>20</v>
      </c>
      <c r="B21" s="21">
        <v>70000</v>
      </c>
      <c r="C21" s="18">
        <v>98631</v>
      </c>
      <c r="D21" s="26"/>
      <c r="E21" s="26">
        <f>C21-B21</f>
        <v>28631</v>
      </c>
      <c r="F21" s="5"/>
    </row>
    <row r="22" spans="1:6" ht="45" customHeight="1" thickBot="1" x14ac:dyDescent="0.35">
      <c r="A22" s="9" t="s">
        <v>21</v>
      </c>
      <c r="B22" s="21">
        <v>70000</v>
      </c>
      <c r="C22" s="18">
        <v>65439</v>
      </c>
      <c r="D22" s="26">
        <f>B22-C22</f>
        <v>4561</v>
      </c>
      <c r="E22" s="26"/>
      <c r="F22" s="5"/>
    </row>
    <row r="23" spans="1:6" ht="45" customHeight="1" thickBot="1" x14ac:dyDescent="0.35">
      <c r="A23" s="16" t="s">
        <v>22</v>
      </c>
      <c r="B23" s="21">
        <v>500000</v>
      </c>
      <c r="C23" s="18">
        <v>498340</v>
      </c>
      <c r="D23" s="26">
        <f t="shared" si="0"/>
        <v>1660</v>
      </c>
      <c r="E23" s="5"/>
      <c r="F23" s="5"/>
    </row>
    <row r="24" spans="1:6" ht="45" customHeight="1" thickBot="1" x14ac:dyDescent="0.35">
      <c r="A24" s="16" t="s">
        <v>23</v>
      </c>
      <c r="B24" s="21">
        <v>129600</v>
      </c>
      <c r="C24" s="18">
        <v>129600</v>
      </c>
      <c r="D24" s="26">
        <f t="shared" si="0"/>
        <v>0</v>
      </c>
      <c r="E24" s="5"/>
      <c r="F24" s="5"/>
    </row>
    <row r="25" spans="1:6" ht="45" customHeight="1" thickBot="1" x14ac:dyDescent="0.35">
      <c r="A25" s="16" t="s">
        <v>32</v>
      </c>
      <c r="B25" s="21">
        <f>B26+B27+B28+B29</f>
        <v>302670</v>
      </c>
      <c r="C25" s="18">
        <f>C26+C27+C28+C29</f>
        <v>268563</v>
      </c>
      <c r="D25" s="26">
        <f t="shared" si="0"/>
        <v>34107</v>
      </c>
      <c r="E25" s="5"/>
      <c r="F25" s="5"/>
    </row>
    <row r="26" spans="1:6" ht="45" customHeight="1" thickBot="1" x14ac:dyDescent="0.35">
      <c r="A26" s="16" t="s">
        <v>24</v>
      </c>
      <c r="B26" s="21">
        <v>1500</v>
      </c>
      <c r="C26" s="18">
        <v>1500</v>
      </c>
      <c r="D26" s="26">
        <f t="shared" ref="D26:D29" si="1">B26-C26</f>
        <v>0</v>
      </c>
      <c r="E26" s="5"/>
      <c r="F26" s="5"/>
    </row>
    <row r="27" spans="1:6" ht="45" customHeight="1" thickBot="1" x14ac:dyDescent="0.35">
      <c r="A27" s="16" t="s">
        <v>25</v>
      </c>
      <c r="B27" s="21">
        <v>115000</v>
      </c>
      <c r="C27" s="18">
        <v>115000</v>
      </c>
      <c r="D27" s="26">
        <f t="shared" si="1"/>
        <v>0</v>
      </c>
      <c r="E27" s="5"/>
      <c r="F27" s="5"/>
    </row>
    <row r="28" spans="1:6" ht="45" customHeight="1" thickBot="1" x14ac:dyDescent="0.35">
      <c r="A28" s="16" t="s">
        <v>26</v>
      </c>
      <c r="B28" s="21">
        <v>38000</v>
      </c>
      <c r="C28" s="18">
        <v>3893</v>
      </c>
      <c r="D28" s="26">
        <f t="shared" si="1"/>
        <v>34107</v>
      </c>
      <c r="E28" s="5"/>
      <c r="F28" s="5"/>
    </row>
    <row r="29" spans="1:6" ht="45" customHeight="1" thickBot="1" x14ac:dyDescent="0.35">
      <c r="A29" s="16" t="s">
        <v>27</v>
      </c>
      <c r="B29" s="21">
        <v>148170</v>
      </c>
      <c r="C29" s="18">
        <v>148170</v>
      </c>
      <c r="D29" s="26">
        <f t="shared" si="1"/>
        <v>0</v>
      </c>
      <c r="E29" s="5"/>
      <c r="F29" s="5"/>
    </row>
    <row r="30" spans="1:6" ht="45" customHeight="1" thickBot="1" x14ac:dyDescent="0.35">
      <c r="A30" s="16" t="s">
        <v>28</v>
      </c>
      <c r="B30" s="21">
        <v>56000000</v>
      </c>
      <c r="C30" s="18">
        <v>64833978</v>
      </c>
      <c r="D30" s="26"/>
      <c r="E30" s="26">
        <f>C30-B30</f>
        <v>8833978</v>
      </c>
      <c r="F30" s="5"/>
    </row>
    <row r="31" spans="1:6" ht="45" customHeight="1" thickBot="1" x14ac:dyDescent="0.35">
      <c r="A31" s="16" t="s">
        <v>29</v>
      </c>
      <c r="B31" s="21">
        <f>B32+B33</f>
        <v>1480000</v>
      </c>
      <c r="C31" s="18">
        <f>C32+C33</f>
        <v>4596747</v>
      </c>
      <c r="D31" s="5"/>
      <c r="E31" s="26">
        <f>C31-B31</f>
        <v>3116747</v>
      </c>
      <c r="F31" s="5"/>
    </row>
    <row r="32" spans="1:6" ht="45" customHeight="1" thickBot="1" x14ac:dyDescent="0.35">
      <c r="A32" s="16" t="s">
        <v>30</v>
      </c>
      <c r="B32" s="21">
        <v>380000</v>
      </c>
      <c r="C32" s="18">
        <v>1950190</v>
      </c>
      <c r="D32" s="5"/>
      <c r="E32" s="26">
        <f t="shared" ref="E32:E33" si="2">C32-B32</f>
        <v>1570190</v>
      </c>
      <c r="F32" s="5"/>
    </row>
    <row r="33" spans="1:6" ht="45" customHeight="1" thickBot="1" x14ac:dyDescent="0.35">
      <c r="A33" s="16" t="s">
        <v>31</v>
      </c>
      <c r="B33" s="21">
        <v>1100000</v>
      </c>
      <c r="C33" s="18">
        <v>2646557</v>
      </c>
      <c r="D33" s="5"/>
      <c r="E33" s="26">
        <f t="shared" si="2"/>
        <v>1546557</v>
      </c>
      <c r="F33" s="5"/>
    </row>
    <row r="34" spans="1:6" ht="45" customHeight="1" thickBot="1" x14ac:dyDescent="0.35">
      <c r="A34" s="8" t="s">
        <v>36</v>
      </c>
      <c r="B34" s="21">
        <f>B16</f>
        <v>67087676</v>
      </c>
      <c r="C34" s="18">
        <f>C16</f>
        <v>80830720</v>
      </c>
      <c r="D34" s="5"/>
      <c r="E34" s="26">
        <f>-D17-D20+E21-D22-D23-D24-D25-D26-D27+E30+E31</f>
        <v>13743044</v>
      </c>
      <c r="F34" s="5"/>
    </row>
    <row r="35" spans="1:6" ht="45" customHeight="1" thickBot="1" x14ac:dyDescent="0.35">
      <c r="A35" s="8" t="s">
        <v>11</v>
      </c>
      <c r="B35" s="22">
        <f>B14-B34</f>
        <v>0</v>
      </c>
      <c r="C35" s="19">
        <f>C14-C34</f>
        <v>-4356337</v>
      </c>
      <c r="D35" s="5"/>
      <c r="E35" s="5"/>
      <c r="F35" s="5"/>
    </row>
    <row r="36" spans="1:6" ht="45" customHeight="1" x14ac:dyDescent="0.3">
      <c r="A36" s="10" t="s">
        <v>40</v>
      </c>
    </row>
    <row r="37" spans="1:6" ht="45" customHeight="1" x14ac:dyDescent="0.3">
      <c r="A37" s="11"/>
    </row>
    <row r="38" spans="1:6" ht="45" customHeight="1" x14ac:dyDescent="0.3">
      <c r="A38" s="12"/>
    </row>
    <row r="39" spans="1:6" ht="45" customHeight="1" x14ac:dyDescent="0.3">
      <c r="A39" s="13"/>
    </row>
    <row r="40" spans="1:6" ht="45" customHeight="1" x14ac:dyDescent="0.3">
      <c r="A40" s="14"/>
    </row>
  </sheetData>
  <mergeCells count="7">
    <mergeCell ref="A1:F1"/>
    <mergeCell ref="A2:F2"/>
    <mergeCell ref="A4:A6"/>
    <mergeCell ref="B4:B6"/>
    <mergeCell ref="C4:C6"/>
    <mergeCell ref="D4:E5"/>
    <mergeCell ref="F6:F7"/>
  </mergeCells>
  <phoneticPr fontId="11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2017-03-21T03:29:08Z</cp:lastPrinted>
  <dcterms:created xsi:type="dcterms:W3CDTF">2016-10-13T07:04:10Z</dcterms:created>
  <dcterms:modified xsi:type="dcterms:W3CDTF">2017-03-21T03:30:25Z</dcterms:modified>
</cp:coreProperties>
</file>